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<sst xmlns="http://schemas.openxmlformats.org/spreadsheetml/2006/main" count="201" uniqueCount="195">
  <si>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</si>
  <si>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</si>
  <si>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</si>
  <si>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</si>
  <si>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</si>
  <si>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</si>
  <si>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</si>
  <si>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</si>
  <si>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</si>
  <si>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</si>
  <si>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</si>
  <si>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</si>
  <si>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</si>
  <si>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</si>
  <si>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</si>
  <si>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</si>
  <si>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</si>
  <si>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</si>
  <si>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</si>
  <si>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</si>
  <si>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</si>
  <si>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</si>
  <si>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</si>
  <si>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</si>
  <si>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</si>
  <si>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</si>
  <si>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</si>
  <si>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</si>
  <si>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</si>
  <si>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</si>
  <si>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</si>
  <si>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</si>
  <si>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</si>
  <si>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</si>
  <si>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</si>
  <si>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</si>
  <si>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</si>
  <si>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</si>
  <si>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</si>
  <si>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</si>
  <si>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</si>
  <si>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</si>
  <si>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</si>
  <si>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</si>
  <si>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</si>
  <si>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</si>
  <si>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</si>
  <si>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</si>
  <si>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</si>
  <si>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</si>
  <si>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</si>
  <si>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</si>
  <si>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</si>
  <si>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</si>
  <si>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</si>
  <si>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</si>
  <si>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</si>
  <si>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</si>
  <si>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</si>
  <si>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</si>
  <si>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</si>
  <si>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</si>
  <si>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</si>
  <si>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</si>
  <si>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</si>
  <si>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</si>
  <si>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</si>
  <si>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</si>
  <si>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</si>
  <si>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</si>
  <si>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</si>
  <si>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</si>
  <si>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</si>
  <si>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</si>
  <si>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</si>
  <si>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</si>
  <si>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</si>
  <si>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</si>
  <si>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</si>
  <si>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</si>
  <si>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</si>
  <si>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</si>
  <si>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</si>
  <si>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</si>
  <si>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</si>
  <si>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</si>
  <si>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</si>
  <si>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</si>
  <si>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</si>
  <si>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</si>
  <si>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</si>
  <si>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</si>
  <si>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</si>
  <si>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</si>
  <si>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</si>
  <si>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</si>
  <si>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</si>
  <si>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</si>
  <si>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</si>
  <si>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</si>
  <si>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</si>
  <si>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</si>
  <si>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</si>
  <si>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</si>
  <si>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</si>
  <si>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</si>
  <si>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</si>
  <si>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</si>
  <si>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</si>
  <si>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</si>
  <si>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</si>
  <si>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</si>
  <si>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</si>
  <si>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</si>
  <si>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</si>
  <si>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</si>
  <si>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</si>
  <si>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</si>
  <si>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</si>
  <si>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</si>
  <si>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</si>
  <si>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</si>
  <si>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</si>
  <si>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</si>
  <si>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</si>
  <si>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</si>
  <si>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</si>
  <si>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</si>
  <si>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</si>
  <si>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</si>
  <si>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</si>
  <si>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</si>
  <si>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</si>
  <si>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</si>
  <si>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</si>
  <si>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</si>
  <si>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</si>
  <si>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</si>
  <si>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</si>
  <si>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</si>
  <si>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</si>
  <si>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</si>
  <si>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</si>
  <si>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</si>
  <si>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</si>
  <si>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</si>
  <si>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</si>
  <si>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</si>
  <si>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</si>
  <si>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</si>
  <si>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</si>
  <si>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</si>
  <si>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</si>
  <si>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</si>
  <si>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</si>
  <si>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</si>
  <si>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</si>
  <si>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</si>
  <si>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</si>
  <si>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</si>
  <si>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</si>
  <si>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</si>
  <si>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</si>
  <si>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</si>
  <si>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</si>
  <si>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</si>
  <si>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</si>
  <si>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</si>
  <si>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</si>
  <si>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</si>
  <si>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</si>
  <si>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</si>
  <si>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</si>
  <si>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</si>
  <si>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</si>
  <si>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</si>
  <si>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</si>
  <si>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</si>
  <si>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</si>
  <si>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</si>
  <si>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</si>
  <si>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</si>
  <si>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</si>
  <si>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</si>
  <si>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</si>
  <si>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</si>
  <si>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</si>
  <si>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</si>
  <si>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</si>
  <si>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</si>
  <si>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</si>
  <si>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</si>
  <si>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</si>
  <si>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</si>
  <si>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12.06.2019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</si>
</sst>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208" fontId="0" fillId="0" borderId="15" xfId="0" applyNumberForma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B1">
      <selection activeCell="AE84" sqref="AE84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2"/>
      <c r="AE1" s="182"/>
      <c r="AF1" s="182"/>
      <c r="AG1" s="182"/>
    </row>
    <row r="2" ht="17.25" hidden="1">
      <c r="B2" s="7"/>
    </row>
    <row r="3" spans="1:33" ht="33" customHeight="1">
      <c r="A3" s="191" t="s">
        <v>42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</row>
    <row r="4" spans="2:32" ht="15.75" customHeight="1">
      <c r="B4" s="7"/>
      <c r="AF4" s="117" t="s">
        <v>174</v>
      </c>
    </row>
    <row r="5" spans="1:33" ht="18.75" customHeight="1">
      <c r="A5" s="193" t="s">
        <v>34</v>
      </c>
      <c r="B5" s="195" t="s">
        <v>35</v>
      </c>
      <c r="AB5" s="197" t="s">
        <v>173</v>
      </c>
      <c r="AC5" s="197" t="s">
        <v>80</v>
      </c>
      <c r="AD5" s="180" t="s">
        <v>51</v>
      </c>
      <c r="AE5" s="61" t="s">
        <v>53</v>
      </c>
      <c r="AF5" s="183" t="s">
        <v>194</v>
      </c>
      <c r="AG5" s="180" t="s">
        <v>172</v>
      </c>
    </row>
    <row r="6" spans="1:33" ht="22.5" customHeight="1" thickBot="1">
      <c r="A6" s="194"/>
      <c r="B6" s="19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8"/>
      <c r="AC6" s="198"/>
      <c r="AD6" s="181"/>
      <c r="AE6" s="60" t="s">
        <v>52</v>
      </c>
      <c r="AF6" s="184"/>
      <c r="AG6" s="18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85" t="s">
        <v>175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7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19919587.43</v>
      </c>
      <c r="AC10" s="85"/>
      <c r="AD10" s="137">
        <f>SUM(AD11:AD51)</f>
        <v>19919587.43</v>
      </c>
      <c r="AE10" s="137">
        <f>SUM(AE11:AE51)</f>
        <v>19919587.43</v>
      </c>
      <c r="AF10" s="137">
        <f>SUM(AF11:AF51)</f>
        <v>1936069.89</v>
      </c>
      <c r="AG10" s="138">
        <f>AF10/AB10*100</f>
        <v>9.719427657844818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3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7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3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7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3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3">
        <f t="shared" si="1"/>
        <v>350000</v>
      </c>
      <c r="AC14" s="104"/>
      <c r="AD14" s="106">
        <v>350000</v>
      </c>
      <c r="AE14" s="92">
        <f t="shared" si="2"/>
        <v>350000</v>
      </c>
      <c r="AF14" s="177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3">
        <f t="shared" si="1"/>
        <v>350000</v>
      </c>
      <c r="AC15" s="104"/>
      <c r="AD15" s="106">
        <v>350000</v>
      </c>
      <c r="AE15" s="92">
        <f t="shared" si="2"/>
        <v>350000</v>
      </c>
      <c r="AF15" s="177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3">
        <f t="shared" si="1"/>
        <v>800000</v>
      </c>
      <c r="AC16" s="104"/>
      <c r="AD16" s="106">
        <v>800000</v>
      </c>
      <c r="AE16" s="92">
        <f t="shared" si="2"/>
        <v>800000</v>
      </c>
      <c r="AF16" s="177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3">
        <f t="shared" si="1"/>
        <v>450000</v>
      </c>
      <c r="AC17" s="104"/>
      <c r="AD17" s="106">
        <v>450000</v>
      </c>
      <c r="AE17" s="92">
        <f t="shared" si="2"/>
        <v>450000</v>
      </c>
      <c r="AF17" s="177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3">
        <f t="shared" si="1"/>
        <v>450000</v>
      </c>
      <c r="AC18" s="104"/>
      <c r="AD18" s="106">
        <v>450000</v>
      </c>
      <c r="AE18" s="92">
        <f t="shared" si="2"/>
        <v>450000</v>
      </c>
      <c r="AF18" s="92">
        <v>299580.28</v>
      </c>
      <c r="AG18" s="119">
        <f t="shared" si="3"/>
        <v>66.57339555555556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3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3">
        <f t="shared" si="0"/>
        <v>351750</v>
      </c>
      <c r="AC20" s="66"/>
      <c r="AD20" s="106">
        <v>351750</v>
      </c>
      <c r="AE20" s="92">
        <f t="shared" si="2"/>
        <v>351750</v>
      </c>
      <c r="AF20" s="177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3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3">
        <f t="shared" si="0"/>
        <v>136500</v>
      </c>
      <c r="AC22" s="66"/>
      <c r="AD22" s="106">
        <v>136500</v>
      </c>
      <c r="AE22" s="92">
        <f t="shared" si="4"/>
        <v>136500</v>
      </c>
      <c r="AF22" s="177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3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3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3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3">
        <f t="shared" si="0"/>
        <v>2000</v>
      </c>
      <c r="AC26" s="66"/>
      <c r="AD26" s="106">
        <v>2000</v>
      </c>
      <c r="AE26" s="92">
        <f t="shared" si="4"/>
        <v>2000</v>
      </c>
      <c r="AF26" s="177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3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3">
        <f t="shared" si="0"/>
        <v>50000</v>
      </c>
      <c r="AC28" s="66"/>
      <c r="AD28" s="106">
        <v>50000</v>
      </c>
      <c r="AE28" s="92">
        <f t="shared" si="4"/>
        <v>50000</v>
      </c>
      <c r="AF28" s="177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3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3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3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3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3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3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3">
        <f t="shared" si="0"/>
        <v>63000</v>
      </c>
      <c r="AC35" s="66"/>
      <c r="AD35" s="106">
        <v>63000</v>
      </c>
      <c r="AE35" s="92">
        <f t="shared" si="4"/>
        <v>63000</v>
      </c>
      <c r="AF35" s="177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3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7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3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3">
        <f t="shared" si="0"/>
        <v>63000</v>
      </c>
      <c r="AC38" s="66"/>
      <c r="AD38" s="106">
        <v>63000</v>
      </c>
      <c r="AE38" s="92">
        <f t="shared" si="4"/>
        <v>63000</v>
      </c>
      <c r="AF38" s="177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3">
        <f t="shared" si="0"/>
        <v>63000</v>
      </c>
      <c r="AC39" s="66"/>
      <c r="AD39" s="106">
        <v>63000</v>
      </c>
      <c r="AE39" s="92">
        <f t="shared" si="4"/>
        <v>63000</v>
      </c>
      <c r="AF39" s="177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3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3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3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7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3">
        <f t="shared" si="0"/>
        <v>110250</v>
      </c>
      <c r="AC43" s="66"/>
      <c r="AD43" s="106">
        <v>110250</v>
      </c>
      <c r="AE43" s="92">
        <f t="shared" si="4"/>
        <v>110250</v>
      </c>
      <c r="AF43" s="177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3">
        <f t="shared" si="0"/>
        <v>37800</v>
      </c>
      <c r="AC44" s="66"/>
      <c r="AD44" s="106">
        <v>37800</v>
      </c>
      <c r="AE44" s="92">
        <f t="shared" si="4"/>
        <v>37800</v>
      </c>
      <c r="AF44" s="177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3">
        <f t="shared" si="0"/>
        <v>441000</v>
      </c>
      <c r="AC45" s="66"/>
      <c r="AD45" s="106">
        <v>441000</v>
      </c>
      <c r="AE45" s="92">
        <f t="shared" si="4"/>
        <v>441000</v>
      </c>
      <c r="AF45" s="92">
        <v>308151.95</v>
      </c>
      <c r="AG45" s="119">
        <f t="shared" si="3"/>
        <v>69.87572562358278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3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3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3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3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3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3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596639</v>
      </c>
      <c r="AG52" s="120">
        <f t="shared" si="3"/>
        <v>6.29747070590391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307752+3676+16500+268711</f>
        <v>596639</v>
      </c>
      <c r="AG53" s="119">
        <f t="shared" si="3"/>
        <v>6.29747070590391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7">
        <f>AD89</f>
        <v>700000</v>
      </c>
      <c r="AE54" s="137">
        <f>AE89</f>
        <v>700000</v>
      </c>
      <c r="AF54" s="59">
        <f>AF55+AF61+AF69+AF73+AF80+AF85+AF89+AF94+AF96+AF99+AF100+AF103</f>
        <v>32431708.849999998</v>
      </c>
      <c r="AG54" s="160">
        <f t="shared" si="3"/>
        <v>38.33136838315407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8595787.34</v>
      </c>
      <c r="AG55" s="122">
        <f t="shared" si="3"/>
        <v>40.572397135619845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59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9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30677+35118+29145+31188+40136.16+33458.25+5197.54+29845+22663.11+5197.54+27845+3200+21873.19+5197.54+27609.37</f>
        <v>348350.69999999995</v>
      </c>
      <c r="AG58" s="159">
        <f t="shared" si="3"/>
        <v>40.008119903525895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45438.97+44255.69+37484.28+40935.59+44353.81+42750.1+40647.87+52921.26+44937.87+41673.6+57277.65+61528.78</f>
        <v>554205.47</v>
      </c>
      <c r="AG59" s="159">
        <f t="shared" si="3"/>
        <v>34.85349789321426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59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9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9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9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9">
        <f t="shared" si="3"/>
        <v>70.01797236579846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9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386949.72</v>
      </c>
      <c r="AG69" s="122">
        <f t="shared" si="3"/>
        <v>20.512449547130164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124">
        <v>339880.61</v>
      </c>
      <c r="AG70" s="159">
        <f t="shared" si="3"/>
        <v>24.732529971438446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124">
        <v>47069.11</v>
      </c>
      <c r="AG71" s="159">
        <f t="shared" si="3"/>
        <v>19.753863134657838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179"/>
      <c r="AG72" s="15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2107420.1</v>
      </c>
      <c r="AG73" s="122">
        <f t="shared" si="3"/>
        <v>42.39253211393775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</f>
        <v>1095794.3599999999</v>
      </c>
      <c r="AG74" s="159">
        <f t="shared" si="3"/>
        <v>35.99566262843928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9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</f>
        <v>467980.39</v>
      </c>
      <c r="AG76" s="159">
        <f t="shared" si="3"/>
        <v>35.55433583540996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8">
        <v>34298.08</v>
      </c>
      <c r="AG78" s="159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9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7322343.930000001</v>
      </c>
      <c r="AG80" s="122">
        <f t="shared" si="10"/>
        <v>29.806421756933172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59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59">
        <f t="shared" si="10"/>
        <v>0</v>
      </c>
    </row>
    <row r="83" spans="1:33" ht="27.75" customHeight="1">
      <c r="A83" s="11"/>
      <c r="B83" s="22" t="s">
        <v>60</v>
      </c>
      <c r="AB83" s="164">
        <f>AC83+AD83</f>
        <v>20000000</v>
      </c>
      <c r="AC83" s="77">
        <v>20000000</v>
      </c>
      <c r="AD83" s="165"/>
      <c r="AE83" s="77"/>
      <c r="AF83" s="166">
        <f>2564498.56+788337.15+1768939.39+804063.36+592442.11+804063.36</f>
        <v>7322343.930000001</v>
      </c>
      <c r="AG83" s="167">
        <f>AF83/AB83*100</f>
        <v>36.611719650000005</v>
      </c>
    </row>
    <row r="84" spans="1:33" ht="51.75">
      <c r="A84" s="11"/>
      <c r="B84" s="163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59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8">
        <f t="shared" si="0"/>
        <v>1014592.46</v>
      </c>
      <c r="AC85" s="168">
        <f>SUM(AC86:AC88)</f>
        <v>1014592.46</v>
      </c>
      <c r="AD85" s="169"/>
      <c r="AE85" s="168"/>
      <c r="AF85" s="170">
        <f>AF86+AF88</f>
        <v>694490.9</v>
      </c>
      <c r="AG85" s="171">
        <f t="shared" si="10"/>
        <v>68.45023271708524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80937.24+20234.31+20234.31+23108.63+22431.99+23108.63+23108.63+23108.63+23108.63</f>
        <v>259381</v>
      </c>
      <c r="AG86" s="159">
        <f t="shared" si="10"/>
        <v>46.39322089945552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59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5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6690107.76</v>
      </c>
      <c r="AG89" s="122">
        <f t="shared" si="10"/>
        <v>40.512478792437435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3239581.88+288592.38+183500+271256.86+183500+55896.13+18000+17918.75+337152.04+195200+3200+33100.2+7373.7+3000+460144.7+195200+16999.8+133020+349014.72+195200+60000</f>
        <v>6246851.16</v>
      </c>
      <c r="AG90" s="159">
        <f t="shared" si="10"/>
        <v>41.9674686108724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145332+51839.42+77926.65+65541.63+5958.33+61072.69+5595.78+29990.1</f>
        <v>443256.6</v>
      </c>
      <c r="AG91" s="159">
        <f t="shared" si="10"/>
        <v>49.321317070192485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5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5">
        <f>AD93</f>
        <v>700000</v>
      </c>
      <c r="AC93" s="20"/>
      <c r="AD93" s="18">
        <v>700000</v>
      </c>
      <c r="AE93" s="77">
        <v>700000</v>
      </c>
      <c r="AF93" s="146"/>
      <c r="AG93" s="15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5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1192387.2300000002</v>
      </c>
      <c r="AG96" s="159">
        <f t="shared" si="10"/>
        <v>53.953465316518475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f>598673.81+461491.26+118552.34</f>
        <v>1178717.4100000001</v>
      </c>
      <c r="AG97" s="159">
        <f t="shared" si="10"/>
        <v>55.86261658015127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1533.37+3783.47+2147.3+4585.69+1619.99</f>
        <v>13669.82</v>
      </c>
      <c r="AG98" s="159">
        <f t="shared" si="10"/>
        <v>13.66982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>
        <f>AF101+AF102</f>
        <v>10314.36</v>
      </c>
      <c r="AG100" s="122">
        <f t="shared" si="10"/>
        <v>8.707554895190498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42">
        <v>9992.52</v>
      </c>
      <c r="AG101" s="159">
        <f t="shared" si="10"/>
        <v>8.951464660037626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42">
        <v>321.84</v>
      </c>
      <c r="AG102" s="159">
        <f t="shared" si="10"/>
        <v>4.716986662758317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>
        <f>AF104+AF105</f>
        <v>0</v>
      </c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5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5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265507.21</v>
      </c>
      <c r="AG108" s="118">
        <f t="shared" si="10"/>
        <v>3.2554324396565892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8">
        <f>AF110</f>
        <v>265507.21</v>
      </c>
      <c r="AG109" s="122">
        <f t="shared" si="10"/>
        <v>24.497352881474786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109655.91+23259.68+27706.63+7350+18352.85+22641.26+10396+21237.21+24907.67</f>
        <v>265507.21</v>
      </c>
      <c r="AG110" s="119">
        <f t="shared" si="10"/>
        <v>32.30722177605802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8"/>
      <c r="AD112" s="151">
        <f>50000+140000</f>
        <v>190000</v>
      </c>
      <c r="AE112" s="151">
        <f>AD112</f>
        <v>190000</v>
      </c>
      <c r="AF112" s="37"/>
      <c r="AG112" s="119">
        <f t="shared" si="10"/>
        <v>0</v>
      </c>
    </row>
    <row r="113" spans="1:33" ht="25.5">
      <c r="A113" s="172" t="s">
        <v>180</v>
      </c>
      <c r="B113" s="147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49">
        <f>AC113</f>
        <v>3500000</v>
      </c>
      <c r="AC113" s="173">
        <v>3500000</v>
      </c>
      <c r="AD113" s="109"/>
      <c r="AE113" s="109"/>
      <c r="AF113" s="150"/>
      <c r="AG113" s="122">
        <f t="shared" si="10"/>
        <v>0</v>
      </c>
    </row>
    <row r="114" spans="1:33" ht="90.75">
      <c r="A114" s="172" t="s">
        <v>190</v>
      </c>
      <c r="B114" s="174" t="s">
        <v>192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49">
        <f>AC114</f>
        <v>2000000</v>
      </c>
      <c r="AC114" s="70">
        <v>2000000</v>
      </c>
      <c r="AD114" s="57"/>
      <c r="AE114" s="57"/>
      <c r="AF114" s="150"/>
      <c r="AG114" s="122">
        <f t="shared" si="10"/>
        <v>0</v>
      </c>
    </row>
    <row r="115" spans="1:33" ht="90.75">
      <c r="A115" s="172" t="s">
        <v>191</v>
      </c>
      <c r="B115" s="174" t="s">
        <v>193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49">
        <f>AC115</f>
        <v>1572000</v>
      </c>
      <c r="AC115" s="70">
        <v>1572000</v>
      </c>
      <c r="AD115" s="57"/>
      <c r="AE115" s="57"/>
      <c r="AF115" s="150"/>
      <c r="AG115" s="122">
        <f t="shared" si="10"/>
        <v>0</v>
      </c>
    </row>
    <row r="116" spans="1:33" ht="42" customHeight="1">
      <c r="A116" s="93" t="s">
        <v>131</v>
      </c>
      <c r="B116" s="134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6">
        <f>AC117</f>
        <v>16829251.08</v>
      </c>
      <c r="AD116" s="162"/>
      <c r="AE116" s="69"/>
      <c r="AF116" s="161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4" t="s">
        <v>182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6">
        <f>AC120+AD120</f>
        <v>164022997.39</v>
      </c>
      <c r="AC120" s="156">
        <f>AC118+AC116+AC108+AC106+AC54+AC52+AC10</f>
        <v>133739145.96</v>
      </c>
      <c r="AD120" s="156">
        <f>AD118+AD116+AD108+AD106+AD54+AD52+AD10</f>
        <v>30283851.43</v>
      </c>
      <c r="AE120" s="156">
        <f>AE118+AE116+AE108+AE106+AE54+AE52+AE10</f>
        <v>30283851.43</v>
      </c>
      <c r="AF120" s="156">
        <f>AF118+AF116+AF108+AF106+AF54+AF52+AF10</f>
        <v>45153636.08</v>
      </c>
      <c r="AG120" s="157">
        <f t="shared" si="10"/>
        <v>27.52884461234269</v>
      </c>
    </row>
    <row r="121" spans="1:33" ht="15.75" customHeight="1">
      <c r="A121" s="188" t="s">
        <v>176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90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2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45153636.08</v>
      </c>
      <c r="AG124" s="118">
        <f>AF124/AB124*100</f>
        <v>27.4785859539998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2019-06-12T12:37:30Z</dcterms:modified>
  <cp:category/>
  <cp:version/>
  <cp:contentType/>
  <cp:contentStatus/>
</cp:coreProperties>
</file>